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166CCD20-E90C-4D9F-90AF-045787FDE230}" xr6:coauthVersionLast="47" xr6:coauthVersionMax="47" xr10:uidLastSave="{00000000-0000-0000-0000-000000000000}"/>
  <bookViews>
    <workbookView xWindow="-120" yWindow="-120" windowWidth="29040" windowHeight="15840" xr2:uid="{00000000-000D-0000-FFFF-FFFF00000000}"/>
  </bookViews>
  <sheets>
    <sheet name="Simulateur CMG" sheetId="1" r:id="rId1"/>
    <sheet name="Simulateur Cotisations "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G20" i="1" s="1"/>
  <c r="G7" i="2"/>
  <c r="G15" i="2" s="1"/>
  <c r="G19" i="1" l="1"/>
  <c r="G11" i="2" s="1"/>
  <c r="G13" i="2" s="1"/>
  <c r="G9" i="2"/>
  <c r="C28" i="1"/>
  <c r="D28" i="1" s="1"/>
  <c r="E28" i="1" s="1"/>
  <c r="F28" i="1" s="1"/>
  <c r="C29" i="1"/>
  <c r="D29" i="1" s="1"/>
  <c r="C30" i="1"/>
  <c r="D30" i="1" s="1"/>
  <c r="C31" i="1"/>
  <c r="D31" i="1" s="1"/>
  <c r="C32" i="1"/>
  <c r="D32" i="1" s="1"/>
  <c r="G17" i="2" l="1"/>
  <c r="E30" i="1"/>
  <c r="F30" i="1" s="1"/>
  <c r="G30" i="1" s="1"/>
  <c r="E31" i="1"/>
  <c r="F31" i="1" s="1"/>
  <c r="G31" i="1" s="1"/>
  <c r="E32" i="1"/>
  <c r="F32" i="1" s="1"/>
  <c r="G32" i="1" s="1"/>
  <c r="E29" i="1"/>
  <c r="F29" i="1" s="1"/>
  <c r="G29" i="1" s="1"/>
  <c r="G28" i="1"/>
  <c r="B22" i="2" l="1"/>
  <c r="G22" i="2" s="1"/>
  <c r="B23" i="2"/>
  <c r="G2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0" authorId="0" shapeId="0" xr:uid="{00000000-0006-0000-0000-000001000000}">
      <text>
        <r>
          <rPr>
            <b/>
            <sz val="9"/>
            <color indexed="81"/>
            <rFont val="Tahoma"/>
            <family val="2"/>
          </rPr>
          <t xml:space="preserve">Comprenant les heures au titre :
</t>
        </r>
        <r>
          <rPr>
            <sz val="9"/>
            <color indexed="81"/>
            <rFont val="Tahoma"/>
            <family val="2"/>
          </rPr>
          <t>- des heures normales payées (heures mensualisées - les heures retenues sur salaire si besoin)</t>
        </r>
        <r>
          <rPr>
            <b/>
            <sz val="9"/>
            <color indexed="81"/>
            <rFont val="Tahoma"/>
            <family val="2"/>
          </rPr>
          <t xml:space="preserve">
</t>
        </r>
        <r>
          <rPr>
            <sz val="9"/>
            <color indexed="81"/>
            <rFont val="Tahoma"/>
            <family val="2"/>
          </rPr>
          <t xml:space="preserve">- des heures compl et/ou majorées mensualisées payés (- les heures retenues sur salaire si besoin)
- heures compl/et/ou majorées versés en plus du salaire mensuel de base
- de la régularisation (montant/taux horaire net de bas)
- des congés payés à convertir en heures (montant/taux horaire net de base) uniquement contrat sur 46 semaines ou moins </t>
        </r>
        <r>
          <rPr>
            <b/>
            <i/>
            <sz val="9"/>
            <color indexed="81"/>
            <rFont val="Tahoma"/>
            <family val="2"/>
          </rPr>
          <t>(Ne pas convertir en heures).</t>
        </r>
        <r>
          <rPr>
            <sz val="9"/>
            <color indexed="81"/>
            <rFont val="Tahoma"/>
            <family val="2"/>
          </rPr>
          <t xml:space="preserve">
- de l'indemnité de précarité (montant/taux horaire net de base) </t>
        </r>
        <r>
          <rPr>
            <b/>
            <i/>
            <sz val="9"/>
            <color indexed="81"/>
            <rFont val="Tahoma"/>
            <family val="2"/>
          </rPr>
          <t>(Ne pas convertir en heures).</t>
        </r>
      </text>
    </comment>
    <comment ref="A20" authorId="0" shapeId="0" xr:uid="{BC85030C-F0B2-4E0F-A350-CE8842455B67}">
      <text>
        <r>
          <rPr>
            <b/>
            <sz val="9"/>
            <color indexed="81"/>
            <rFont val="Tahoma"/>
            <family val="2"/>
          </rPr>
          <t>SPAMAF :</t>
        </r>
        <r>
          <rPr>
            <sz val="9"/>
            <color indexed="81"/>
            <rFont val="Tahoma"/>
            <family val="2"/>
          </rPr>
          <t xml:space="preserve">
</t>
        </r>
        <r>
          <rPr>
            <b/>
            <sz val="9"/>
            <color indexed="81"/>
            <rFont val="Tahoma"/>
            <family val="2"/>
          </rPr>
          <t>De septembre à décembre 2025</t>
        </r>
        <r>
          <rPr>
            <sz val="9"/>
            <color indexed="81"/>
            <rFont val="Tahoma"/>
            <family val="2"/>
          </rPr>
          <t xml:space="preserve">, l’intégration de l’indemnité compensatrice de congés payés et de la prime de précarité dans la formule de plafonnement pouvait conduire à un dépassement du seuil de 8 €/h. Cette situation générait parfois un surcoût pour les employeurs, se traduisant par une diminution du CMG rémunération et d'une éventuelle une prise en charge partielle des cotisations patronales.
Afin de contourner ce surcoût, il a été constaté que ces indemnités étaient parfois converties en heures.
</t>
        </r>
        <r>
          <rPr>
            <b/>
            <sz val="9"/>
            <color indexed="81"/>
            <rFont val="Tahoma"/>
            <family val="2"/>
          </rPr>
          <t>À compter du 1er janvier 2026,</t>
        </r>
        <r>
          <rPr>
            <sz val="9"/>
            <color indexed="81"/>
            <rFont val="Tahoma"/>
            <family val="2"/>
          </rPr>
          <t xml:space="preserve"> une évolution du cadre réglementaire est intervenue : l’indemnité compensatrice de congés payés et la prime de précarité sont désormais exclues de l’appréciation du respect du plafond.
En conséquence, ces indemnités ne sont plus prises en compte dans le calcul du taux de plafonnement, évitant ainsi qu’elles n’augmentent artificiellement le taux horaire de référence de l’assistant maternel au-delà, voire au-delà de 8 €/h.
</t>
        </r>
      </text>
    </comment>
    <comment ref="A24" authorId="0" shapeId="0" xr:uid="{00000000-0006-0000-0000-000002000000}">
      <text>
        <r>
          <rPr>
            <b/>
            <sz val="9"/>
            <color indexed="81"/>
            <rFont val="Tahoma"/>
            <family val="2"/>
          </rPr>
          <t xml:space="preserve">SPAMAF :
</t>
        </r>
        <r>
          <rPr>
            <sz val="9"/>
            <color indexed="81"/>
            <rFont val="Tahoma"/>
            <family val="2"/>
          </rPr>
          <t xml:space="preserve">
Revenus net catégoriel = Net imposable défini sur l'avis d'imposition N-2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G13" authorId="0" shapeId="0" xr:uid="{225DAEBA-EA6C-4E94-AEC6-9B78C70EB1BA}">
      <text>
        <r>
          <rPr>
            <b/>
            <sz val="9"/>
            <color indexed="81"/>
            <rFont val="Tahoma"/>
            <family val="2"/>
          </rPr>
          <t xml:space="preserve">SPAMAF :
</t>
        </r>
        <r>
          <rPr>
            <sz val="9"/>
            <color indexed="81"/>
            <rFont val="Tahoma"/>
            <family val="2"/>
          </rPr>
          <t xml:space="preserve">S'il est de 0 €, il n'y a pas de surcoût de cotisations patronales à payer
</t>
        </r>
      </text>
    </comment>
  </commentList>
</comments>
</file>

<file path=xl/sharedStrings.xml><?xml version="1.0" encoding="utf-8"?>
<sst xmlns="http://schemas.openxmlformats.org/spreadsheetml/2006/main" count="45" uniqueCount="41">
  <si>
    <t>Nb enft</t>
  </si>
  <si>
    <t>4 à 7</t>
  </si>
  <si>
    <t>8 à 10</t>
  </si>
  <si>
    <t>Après déduction crédit d'impôt</t>
  </si>
  <si>
    <t>Salaire net déclaré  (hors montant exonération) :</t>
  </si>
  <si>
    <t>Indemnité entretien mensuel :</t>
  </si>
  <si>
    <t>Indemnité repas mensuel :</t>
  </si>
  <si>
    <t>Coût réel estimé de l'Assistant Maternel</t>
  </si>
  <si>
    <t>Net à payer de l'Assistant Maternel</t>
  </si>
  <si>
    <t>Montant mensuel reste à charge hors impôt</t>
  </si>
  <si>
    <t xml:space="preserve">Coût horaire de référence net fixé par la loi : </t>
  </si>
  <si>
    <t>Net à payer - Montant mensuel CMG</t>
  </si>
  <si>
    <t>Net à payer (hors indemnité km, indemnité de rupture) :</t>
  </si>
  <si>
    <t>Taux d'effort fixé par la loi</t>
  </si>
  <si>
    <t>Taux horaire net de base :</t>
  </si>
  <si>
    <t>Taux d'effort personnalisé</t>
  </si>
  <si>
    <t>(Remplir les cases orangées)</t>
  </si>
  <si>
    <t xml:space="preserve">Montant par heure CMG </t>
  </si>
  <si>
    <t xml:space="preserve">Montant Mensuel CMG </t>
  </si>
  <si>
    <t>Ce simulateur permet d'estimer au mieux le coût mensuel réel que représente un assistant maternel à partir de la nouvelle réforme du CMG (Complément de choix de Mode de Garde)</t>
  </si>
  <si>
    <t>Revenus mensuels  du foyer x Taux d'effort personnalisé %</t>
  </si>
  <si>
    <t>(Taux horaire de réf AM plafonné à 8 € - Montant par heure CMG) x Nbre d'heures déclarées</t>
  </si>
  <si>
    <t>(Taux horaire de réf AM/4,85 € Coût horaire de réf) x Taux d'effort fixé par la loi</t>
  </si>
  <si>
    <t>Total du nombre d'heures déclarées à PAJEMPLOI :</t>
  </si>
  <si>
    <t>Calcul du taux horaire de référence de l'Assistant Maternel plafonné à 8 €/h net :</t>
  </si>
  <si>
    <t>Revenus net mensuels du foyer N-2 (Net imposable/12 mois) :</t>
  </si>
  <si>
    <t>Syndicat National Professionnel des Assistants Maternels et Assistants Familiaux</t>
  </si>
  <si>
    <t>Copyright 2026 -  Propriété du S.P.A.M.A.F. -  Reproduction interdite</t>
  </si>
  <si>
    <t xml:space="preserve">Indemnité compensatrice de congés payés (fin de contrat) : </t>
  </si>
  <si>
    <t xml:space="preserve">Prime de précarité (fin de contrat) : </t>
  </si>
  <si>
    <t>Tous les départements sauf Alsace-Moselle :</t>
  </si>
  <si>
    <t>Alsace-Moselle :</t>
  </si>
  <si>
    <t>Calcul du montant net plafonné :</t>
  </si>
  <si>
    <t>Calcul du taux horaire de référence de l'Assistant Maternel non pris en charge :</t>
  </si>
  <si>
    <t>Calcul du taux horaire de référence de l'Assistant Maternel  :</t>
  </si>
  <si>
    <t>Calcul du montant net hors plafond :</t>
  </si>
  <si>
    <t>Outil d'estimation du montant des cotisations à la charge de l'employeur sur la part hors plafond (au-delà de 8 €/h) qui n'est pas pris en charge par l'URSSAF.</t>
  </si>
  <si>
    <t>Coût des cotisations patronales sur la part hors plafond</t>
  </si>
  <si>
    <t>Rappel : les cotisations salariales sont pris en charge à 100% par la CAF.</t>
  </si>
  <si>
    <t>Estimation reste à charge x 50%, limité à 1750 €/an</t>
  </si>
  <si>
    <t>Calcul du taux horaire de référence de l'Assistant Maternel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</si>
</sst>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44" formatCode="_-* #,##0.00\ &quot;€&quot;_-;\-* #,##0.00\ &quot;€&quot;_-;_-* &quot;-&quot;??\ &quot;€&quot;_-;_-@_-"/>
    <numFmt numFmtId="164" formatCode="#,##0.00\ &quot;€&quot;"/>
    <numFmt numFmtId="165" formatCode="0.0000"/>
    <numFmt numFmtId="166" formatCode="0.00&quot; hres&quot;"/>
  </numFmts>
  <fonts count="30" x14ac:knownFonts="1">
    <font>
      <sz val="11"/>
      <color theme="1"/>
      <name val="Calibri"/>
      <family val="2"/>
      <scheme val="minor"/>
    </font>
    <font>
      <b/>
      <sz val="11"/>
      <color theme="1"/>
      <name val="Calibri"/>
      <family val="2"/>
      <scheme val="minor"/>
    </font>
    <font>
      <sz val="11"/>
      <color rgb="FF00B050"/>
      <name val="Calibri"/>
      <family val="2"/>
      <scheme val="minor"/>
    </font>
    <font>
      <sz val="11"/>
      <name val="Calibri"/>
      <family val="2"/>
      <scheme val="minor"/>
    </font>
    <font>
      <b/>
      <sz val="14"/>
      <name val="Calibri"/>
      <family val="2"/>
      <scheme val="minor"/>
    </font>
    <font>
      <b/>
      <sz val="12"/>
      <name val="Arial"/>
      <family val="2"/>
    </font>
    <font>
      <b/>
      <i/>
      <sz val="9"/>
      <name val="Comic Sans MS"/>
      <family val="4"/>
    </font>
    <font>
      <b/>
      <sz val="9"/>
      <color indexed="81"/>
      <name val="Tahoma"/>
      <family val="2"/>
    </font>
    <font>
      <sz val="9"/>
      <color indexed="81"/>
      <name val="Tahoma"/>
      <family val="2"/>
    </font>
    <font>
      <b/>
      <sz val="11"/>
      <name val="Times New Roman"/>
      <family val="1"/>
    </font>
    <font>
      <b/>
      <sz val="12"/>
      <name val="Times New Roman"/>
      <family val="1"/>
    </font>
    <font>
      <sz val="12"/>
      <name val="Times New Roman"/>
      <family val="1"/>
    </font>
    <font>
      <b/>
      <sz val="14"/>
      <name val="Times New Roman"/>
      <family val="1"/>
    </font>
    <font>
      <sz val="11"/>
      <color theme="1"/>
      <name val="Times New Roman"/>
      <family val="1"/>
    </font>
    <font>
      <i/>
      <sz val="9"/>
      <color theme="1"/>
      <name val="Times New Roman"/>
      <family val="1"/>
    </font>
    <font>
      <i/>
      <sz val="8"/>
      <color theme="1"/>
      <name val="Times New Roman"/>
      <family val="1"/>
    </font>
    <font>
      <b/>
      <sz val="11"/>
      <color theme="1"/>
      <name val="Times New Roman"/>
      <family val="1"/>
    </font>
    <font>
      <i/>
      <sz val="11"/>
      <color theme="1"/>
      <name val="Times New Roman"/>
      <family val="1"/>
    </font>
    <font>
      <i/>
      <sz val="8"/>
      <name val="Arial"/>
      <family val="2"/>
    </font>
    <font>
      <b/>
      <i/>
      <sz val="11"/>
      <name val="Times New Roman"/>
      <family val="1"/>
    </font>
    <font>
      <b/>
      <i/>
      <sz val="11"/>
      <color theme="1"/>
      <name val="Times New Roman"/>
      <family val="1"/>
    </font>
    <font>
      <b/>
      <sz val="12"/>
      <color theme="1"/>
      <name val="Times New Roman"/>
      <family val="1"/>
    </font>
    <font>
      <b/>
      <i/>
      <sz val="11"/>
      <color theme="9" tint="-0.249977111117893"/>
      <name val="Times New Roman"/>
      <family val="1"/>
    </font>
    <font>
      <b/>
      <i/>
      <sz val="9"/>
      <color indexed="81"/>
      <name val="Tahoma"/>
      <family val="2"/>
    </font>
    <font>
      <sz val="12"/>
      <color theme="1"/>
      <name val="Times New Roman"/>
      <family val="1"/>
    </font>
    <font>
      <sz val="8"/>
      <color theme="0"/>
      <name val="Times New Roman"/>
      <family val="1"/>
    </font>
    <font>
      <b/>
      <sz val="14"/>
      <color theme="1"/>
      <name val="Times New Roman"/>
      <family val="1"/>
    </font>
    <font>
      <sz val="11"/>
      <color rgb="FFFF0000"/>
      <name val="Calibri"/>
      <family val="2"/>
      <scheme val="minor"/>
    </font>
    <font>
      <b/>
      <i/>
      <sz val="8"/>
      <color theme="1"/>
      <name val="Times New Roman"/>
      <family val="1"/>
    </font>
    <font>
      <b/>
      <i/>
      <sz val="9"/>
      <color theme="1"/>
      <name val="Times New Roman"/>
      <family val="1"/>
    </font>
  </fonts>
  <fills count="14">
    <fill>
      <patternFill patternType="none"/>
    </fill>
    <fill>
      <patternFill patternType="gray125"/>
    </fill>
    <fill>
      <patternFill patternType="solid">
        <fgColor theme="9"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indexed="26"/>
        <bgColor indexed="9"/>
      </patternFill>
    </fill>
    <fill>
      <patternFill patternType="solid">
        <fgColor theme="9" tint="0.39997558519241921"/>
        <bgColor indexed="53"/>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59999389629810485"/>
        <bgColor indexed="9"/>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double">
        <color auto="1"/>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thin">
        <color indexed="64"/>
      </left>
      <right style="double">
        <color auto="1"/>
      </right>
      <top style="thin">
        <color indexed="64"/>
      </top>
      <bottom style="thin">
        <color indexed="64"/>
      </bottom>
      <diagonal/>
    </border>
    <border>
      <left style="double">
        <color auto="1"/>
      </left>
      <right style="thin">
        <color indexed="64"/>
      </right>
      <top style="thin">
        <color indexed="64"/>
      </top>
      <bottom style="thin">
        <color indexed="64"/>
      </bottom>
      <diagonal/>
    </border>
    <border>
      <left style="thin">
        <color indexed="64"/>
      </left>
      <right style="double">
        <color auto="1"/>
      </right>
      <top style="hair">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double">
        <color indexed="8"/>
      </bottom>
      <diagonal/>
    </border>
    <border>
      <left/>
      <right/>
      <top style="double">
        <color indexed="8"/>
      </top>
      <bottom style="double">
        <color indexed="8"/>
      </bottom>
      <diagonal/>
    </border>
    <border>
      <left style="double">
        <color auto="1"/>
      </left>
      <right/>
      <top/>
      <bottom style="double">
        <color indexed="8"/>
      </bottom>
      <diagonal/>
    </border>
    <border>
      <left/>
      <right style="double">
        <color auto="1"/>
      </right>
      <top/>
      <bottom style="double">
        <color indexed="8"/>
      </bottom>
      <diagonal/>
    </border>
    <border>
      <left style="double">
        <color auto="1"/>
      </left>
      <right style="thin">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double">
        <color auto="1"/>
      </top>
      <bottom style="hair">
        <color indexed="64"/>
      </bottom>
      <diagonal/>
    </border>
    <border>
      <left style="thin">
        <color indexed="64"/>
      </left>
      <right style="thin">
        <color indexed="64"/>
      </right>
      <top style="double">
        <color auto="1"/>
      </top>
      <bottom/>
      <diagonal/>
    </border>
    <border>
      <left style="thin">
        <color indexed="64"/>
      </left>
      <right style="double">
        <color auto="1"/>
      </right>
      <top style="double">
        <color auto="1"/>
      </top>
      <bottom/>
      <diagonal/>
    </border>
    <border>
      <left style="double">
        <color auto="1"/>
      </left>
      <right style="thin">
        <color indexed="64"/>
      </right>
      <top style="thin">
        <color indexed="64"/>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double">
        <color auto="1"/>
      </right>
      <top style="thin">
        <color indexed="64"/>
      </top>
      <bottom style="double">
        <color auto="1"/>
      </bottom>
      <diagonal/>
    </border>
    <border>
      <left style="double">
        <color auto="1"/>
      </left>
      <right/>
      <top style="double">
        <color indexed="8"/>
      </top>
      <bottom style="double">
        <color indexed="8"/>
      </bottom>
      <diagonal/>
    </border>
    <border>
      <left/>
      <right style="double">
        <color auto="1"/>
      </right>
      <top style="double">
        <color indexed="8"/>
      </top>
      <bottom style="double">
        <color indexed="8"/>
      </bottom>
      <diagonal/>
    </border>
  </borders>
  <cellStyleXfs count="1">
    <xf numFmtId="0" fontId="0" fillId="0" borderId="0"/>
  </cellStyleXfs>
  <cellXfs count="161">
    <xf numFmtId="0" fontId="0" fillId="0" borderId="0" xfId="0"/>
    <xf numFmtId="0" fontId="0" fillId="0" borderId="0" xfId="0" applyAlignment="1">
      <alignment horizontal="right"/>
    </xf>
    <xf numFmtId="0" fontId="2" fillId="0" borderId="0" xfId="0" applyFont="1"/>
    <xf numFmtId="164" fontId="3" fillId="0" borderId="0" xfId="0" applyNumberFormat="1" applyFont="1"/>
    <xf numFmtId="7" fontId="0" fillId="0" borderId="0" xfId="0" applyNumberFormat="1"/>
    <xf numFmtId="7" fontId="1" fillId="0" borderId="0" xfId="0" applyNumberFormat="1" applyFont="1"/>
    <xf numFmtId="164" fontId="1" fillId="0" borderId="0" xfId="0" applyNumberFormat="1" applyFont="1"/>
    <xf numFmtId="164" fontId="0" fillId="0" borderId="0" xfId="0" applyNumberFormat="1"/>
    <xf numFmtId="164" fontId="11" fillId="4" borderId="10" xfId="0" applyNumberFormat="1" applyFont="1" applyFill="1" applyBorder="1" applyAlignment="1" applyProtection="1">
      <alignment horizontal="right" vertical="center"/>
      <protection locked="0"/>
    </xf>
    <xf numFmtId="164" fontId="11" fillId="4" borderId="10" xfId="0" applyNumberFormat="1" applyFont="1" applyFill="1" applyBorder="1" applyAlignment="1" applyProtection="1">
      <alignment vertical="center"/>
      <protection locked="0"/>
    </xf>
    <xf numFmtId="0" fontId="13" fillId="0" borderId="11" xfId="0" applyFont="1" applyBorder="1" applyProtection="1">
      <protection hidden="1"/>
    </xf>
    <xf numFmtId="0" fontId="13" fillId="0" borderId="1" xfId="0" applyFont="1" applyBorder="1" applyAlignment="1" applyProtection="1">
      <alignment horizontal="center" vertical="center"/>
      <protection hidden="1"/>
    </xf>
    <xf numFmtId="165" fontId="13" fillId="7" borderId="1" xfId="0" applyNumberFormat="1" applyFont="1" applyFill="1" applyBorder="1" applyAlignment="1" applyProtection="1">
      <alignment horizontal="center"/>
      <protection hidden="1"/>
    </xf>
    <xf numFmtId="7" fontId="16" fillId="5" borderId="1" xfId="0" applyNumberFormat="1" applyFont="1" applyFill="1" applyBorder="1" applyAlignment="1" applyProtection="1">
      <alignment horizontal="center" vertical="center"/>
      <protection hidden="1"/>
    </xf>
    <xf numFmtId="7" fontId="16" fillId="3" borderId="1" xfId="0" applyNumberFormat="1" applyFont="1" applyFill="1" applyBorder="1" applyAlignment="1" applyProtection="1">
      <alignment horizontal="center"/>
      <protection hidden="1"/>
    </xf>
    <xf numFmtId="7" fontId="17" fillId="0" borderId="10" xfId="0" applyNumberFormat="1" applyFont="1" applyBorder="1" applyAlignment="1" applyProtection="1">
      <alignment horizontal="center"/>
      <protection hidden="1"/>
    </xf>
    <xf numFmtId="0" fontId="13" fillId="0" borderId="11" xfId="0" applyFont="1" applyBorder="1" applyAlignment="1" applyProtection="1">
      <alignment horizontal="right"/>
      <protection hidden="1"/>
    </xf>
    <xf numFmtId="0" fontId="14" fillId="6" borderId="4" xfId="0" applyFont="1" applyFill="1" applyBorder="1" applyAlignment="1" applyProtection="1">
      <alignment horizontal="center" vertical="center" wrapText="1"/>
      <protection hidden="1"/>
    </xf>
    <xf numFmtId="0" fontId="14" fillId="6" borderId="12" xfId="0" applyFont="1" applyFill="1" applyBorder="1" applyAlignment="1" applyProtection="1">
      <alignment horizontal="center" vertical="center" wrapText="1"/>
      <protection hidden="1"/>
    </xf>
    <xf numFmtId="0" fontId="14" fillId="6" borderId="3" xfId="0" applyFont="1" applyFill="1" applyBorder="1" applyAlignment="1" applyProtection="1">
      <alignment horizontal="center" vertical="center" wrapText="1"/>
      <protection hidden="1"/>
    </xf>
    <xf numFmtId="0" fontId="15" fillId="6" borderId="4" xfId="0" applyFont="1" applyFill="1" applyBorder="1" applyAlignment="1" applyProtection="1">
      <alignment horizontal="center" vertical="center" wrapText="1"/>
      <protection hidden="1"/>
    </xf>
    <xf numFmtId="0" fontId="13" fillId="11" borderId="22" xfId="0" applyFont="1" applyFill="1" applyBorder="1" applyAlignment="1" applyProtection="1">
      <alignment horizontal="center" vertical="center" wrapText="1"/>
      <protection hidden="1"/>
    </xf>
    <xf numFmtId="0" fontId="13" fillId="11" borderId="23" xfId="0" applyFont="1" applyFill="1" applyBorder="1" applyAlignment="1" applyProtection="1">
      <alignment horizontal="center" vertical="center" wrapText="1"/>
      <protection hidden="1"/>
    </xf>
    <xf numFmtId="0" fontId="13" fillId="0" borderId="23" xfId="0" applyFont="1" applyBorder="1" applyAlignment="1" applyProtection="1">
      <alignment horizontal="center" vertical="center" wrapText="1"/>
      <protection hidden="1"/>
    </xf>
    <xf numFmtId="0" fontId="16" fillId="3" borderId="23" xfId="0" applyFont="1" applyFill="1" applyBorder="1" applyAlignment="1" applyProtection="1">
      <alignment horizontal="center" vertical="center" wrapText="1"/>
      <protection hidden="1"/>
    </xf>
    <xf numFmtId="0" fontId="13" fillId="0" borderId="25" xfId="0" applyFont="1" applyBorder="1" applyAlignment="1" applyProtection="1">
      <alignment horizontal="right" vertical="center" wrapText="1"/>
      <protection hidden="1"/>
    </xf>
    <xf numFmtId="0" fontId="13" fillId="0" borderId="26" xfId="0" applyFont="1" applyBorder="1" applyAlignment="1" applyProtection="1">
      <alignment horizontal="center" vertical="center" wrapText="1"/>
      <protection hidden="1"/>
    </xf>
    <xf numFmtId="165" fontId="13" fillId="7" borderId="26" xfId="0" applyNumberFormat="1" applyFont="1" applyFill="1" applyBorder="1" applyAlignment="1" applyProtection="1">
      <alignment horizontal="center"/>
      <protection hidden="1"/>
    </xf>
    <xf numFmtId="7" fontId="16" fillId="5" borderId="26" xfId="0" applyNumberFormat="1" applyFont="1" applyFill="1" applyBorder="1" applyAlignment="1" applyProtection="1">
      <alignment horizontal="center" vertical="center"/>
      <protection hidden="1"/>
    </xf>
    <xf numFmtId="7" fontId="16" fillId="3" borderId="26" xfId="0" applyNumberFormat="1" applyFont="1" applyFill="1" applyBorder="1" applyAlignment="1" applyProtection="1">
      <alignment horizontal="center"/>
      <protection hidden="1"/>
    </xf>
    <xf numFmtId="7" fontId="17" fillId="0" borderId="27" xfId="0" applyNumberFormat="1" applyFont="1" applyBorder="1" applyAlignment="1" applyProtection="1">
      <alignment horizontal="center"/>
      <protection hidden="1"/>
    </xf>
    <xf numFmtId="0" fontId="20" fillId="0" borderId="24" xfId="0" applyFont="1" applyBorder="1" applyAlignment="1" applyProtection="1">
      <alignment horizontal="center" vertical="center" wrapText="1"/>
      <protection hidden="1"/>
    </xf>
    <xf numFmtId="164" fontId="10" fillId="0" borderId="10" xfId="0" applyNumberFormat="1" applyFont="1" applyBorder="1" applyAlignment="1">
      <alignment vertical="center"/>
    </xf>
    <xf numFmtId="164" fontId="11" fillId="7" borderId="10" xfId="0" applyNumberFormat="1" applyFont="1" applyFill="1" applyBorder="1" applyAlignment="1" applyProtection="1">
      <alignment horizontal="right" vertical="center"/>
      <protection hidden="1"/>
    </xf>
    <xf numFmtId="164" fontId="11" fillId="0" borderId="10" xfId="0" applyNumberFormat="1" applyFont="1" applyBorder="1" applyAlignment="1" applyProtection="1">
      <alignment vertical="center"/>
      <protection hidden="1"/>
    </xf>
    <xf numFmtId="166" fontId="11" fillId="4" borderId="10" xfId="0" applyNumberFormat="1" applyFont="1" applyFill="1" applyBorder="1" applyAlignment="1" applyProtection="1">
      <alignment vertical="center"/>
      <protection locked="0"/>
    </xf>
    <xf numFmtId="44" fontId="21" fillId="2" borderId="10" xfId="0" applyNumberFormat="1" applyFont="1" applyFill="1" applyBorder="1" applyAlignment="1" applyProtection="1">
      <alignment vertical="center"/>
      <protection locked="0"/>
    </xf>
    <xf numFmtId="164" fontId="13" fillId="5" borderId="1" xfId="0" applyNumberFormat="1" applyFont="1" applyFill="1" applyBorder="1" applyAlignment="1" applyProtection="1">
      <alignment horizontal="center" vertical="center"/>
      <protection hidden="1"/>
    </xf>
    <xf numFmtId="164" fontId="13" fillId="5" borderId="1" xfId="0" applyNumberFormat="1" applyFont="1" applyFill="1" applyBorder="1" applyAlignment="1" applyProtection="1">
      <alignment horizontal="center"/>
      <protection hidden="1"/>
    </xf>
    <xf numFmtId="164" fontId="13" fillId="5" borderId="26" xfId="0" applyNumberFormat="1" applyFont="1" applyFill="1" applyBorder="1" applyAlignment="1" applyProtection="1">
      <alignment horizontal="center"/>
      <protection hidden="1"/>
    </xf>
    <xf numFmtId="0" fontId="10" fillId="7" borderId="5" xfId="0" applyFont="1" applyFill="1" applyBorder="1" applyAlignment="1" applyProtection="1">
      <alignment horizontal="right" vertical="center"/>
      <protection hidden="1"/>
    </xf>
    <xf numFmtId="0" fontId="10" fillId="7" borderId="0" xfId="0" applyFont="1" applyFill="1" applyAlignment="1" applyProtection="1">
      <alignment horizontal="right" vertical="center"/>
      <protection hidden="1"/>
    </xf>
    <xf numFmtId="0" fontId="0" fillId="0" borderId="5" xfId="0" applyBorder="1"/>
    <xf numFmtId="0" fontId="25" fillId="7" borderId="0" xfId="0" applyFont="1" applyFill="1" applyProtection="1">
      <protection hidden="1"/>
    </xf>
    <xf numFmtId="164" fontId="25" fillId="7" borderId="0" xfId="0" applyNumberFormat="1" applyFont="1" applyFill="1" applyProtection="1">
      <protection hidden="1"/>
    </xf>
    <xf numFmtId="10" fontId="25" fillId="7" borderId="0" xfId="0" applyNumberFormat="1" applyFont="1" applyFill="1" applyProtection="1">
      <protection hidden="1"/>
    </xf>
    <xf numFmtId="0" fontId="0" fillId="0" borderId="5" xfId="0" applyBorder="1" applyAlignment="1" applyProtection="1">
      <alignment horizontal="center"/>
      <protection hidden="1"/>
    </xf>
    <xf numFmtId="0" fontId="0" fillId="0" borderId="0" xfId="0" applyAlignment="1" applyProtection="1">
      <alignment horizontal="center"/>
      <protection hidden="1"/>
    </xf>
    <xf numFmtId="0" fontId="0" fillId="0" borderId="9" xfId="0" applyBorder="1" applyAlignment="1" applyProtection="1">
      <alignment horizontal="center"/>
      <protection hidden="1"/>
    </xf>
    <xf numFmtId="164" fontId="11" fillId="7" borderId="9" xfId="0" applyNumberFormat="1" applyFont="1" applyFill="1" applyBorder="1" applyAlignment="1" applyProtection="1">
      <alignment vertical="center"/>
      <protection hidden="1"/>
    </xf>
    <xf numFmtId="164" fontId="24" fillId="0" borderId="10" xfId="0" applyNumberFormat="1" applyFont="1" applyBorder="1" applyProtection="1">
      <protection hidden="1"/>
    </xf>
    <xf numFmtId="0" fontId="21" fillId="0" borderId="0" xfId="0" applyFont="1" applyProtection="1">
      <protection hidden="1"/>
    </xf>
    <xf numFmtId="0" fontId="21" fillId="0" borderId="2" xfId="0" applyFont="1" applyBorder="1" applyProtection="1">
      <protection hidden="1"/>
    </xf>
    <xf numFmtId="0" fontId="21" fillId="0" borderId="0" xfId="0" applyFont="1" applyAlignment="1" applyProtection="1">
      <alignment horizontal="right"/>
      <protection hidden="1"/>
    </xf>
    <xf numFmtId="0" fontId="24" fillId="0" borderId="5" xfId="0" applyFont="1" applyBorder="1" applyAlignment="1" applyProtection="1">
      <alignment horizontal="right"/>
      <protection hidden="1"/>
    </xf>
    <xf numFmtId="0" fontId="0" fillId="0" borderId="0" xfId="0" applyProtection="1">
      <protection hidden="1"/>
    </xf>
    <xf numFmtId="10" fontId="24" fillId="0" borderId="5" xfId="0" applyNumberFormat="1" applyFont="1" applyBorder="1" applyProtection="1">
      <protection hidden="1"/>
    </xf>
    <xf numFmtId="0" fontId="21" fillId="7" borderId="5" xfId="0" applyFont="1" applyFill="1" applyBorder="1" applyAlignment="1" applyProtection="1">
      <alignment horizontal="right"/>
      <protection hidden="1"/>
    </xf>
    <xf numFmtId="0" fontId="21" fillId="7" borderId="0" xfId="0" applyFont="1" applyFill="1" applyAlignment="1" applyProtection="1">
      <alignment horizontal="right"/>
      <protection hidden="1"/>
    </xf>
    <xf numFmtId="164" fontId="24" fillId="7" borderId="9" xfId="0" applyNumberFormat="1" applyFont="1" applyFill="1" applyBorder="1" applyProtection="1">
      <protection hidden="1"/>
    </xf>
    <xf numFmtId="166" fontId="11" fillId="7" borderId="10" xfId="0" applyNumberFormat="1" applyFont="1" applyFill="1" applyBorder="1" applyAlignment="1" applyProtection="1">
      <alignment vertical="center"/>
      <protection hidden="1"/>
    </xf>
    <xf numFmtId="164" fontId="11" fillId="7" borderId="10" xfId="0" applyNumberFormat="1" applyFont="1" applyFill="1" applyBorder="1" applyAlignment="1" applyProtection="1">
      <alignment vertical="center"/>
      <protection hidden="1"/>
    </xf>
    <xf numFmtId="0" fontId="3" fillId="0" borderId="0" xfId="0" applyFont="1" applyProtection="1">
      <protection hidden="1"/>
    </xf>
    <xf numFmtId="0" fontId="27" fillId="0" borderId="0" xfId="0" applyFont="1"/>
    <xf numFmtId="0" fontId="10" fillId="7" borderId="5" xfId="0" applyFont="1" applyFill="1" applyBorder="1" applyAlignment="1" applyProtection="1">
      <alignment horizontal="right" vertical="center"/>
      <protection hidden="1"/>
    </xf>
    <xf numFmtId="0" fontId="10" fillId="7" borderId="0" xfId="0" applyFont="1" applyFill="1" applyAlignment="1" applyProtection="1">
      <alignment horizontal="right" vertical="center"/>
      <protection hidden="1"/>
    </xf>
    <xf numFmtId="0" fontId="10" fillId="7" borderId="2" xfId="0" applyFont="1" applyFill="1" applyBorder="1" applyAlignment="1" applyProtection="1">
      <alignment horizontal="right" vertical="center"/>
      <protection hidden="1"/>
    </xf>
    <xf numFmtId="0" fontId="12" fillId="3" borderId="5" xfId="0" applyFont="1" applyFill="1" applyBorder="1" applyAlignment="1">
      <alignment horizontal="center"/>
    </xf>
    <xf numFmtId="0" fontId="12" fillId="3" borderId="0" xfId="0" applyFont="1" applyFill="1" applyAlignment="1">
      <alignment horizontal="center"/>
    </xf>
    <xf numFmtId="0" fontId="12" fillId="3" borderId="9" xfId="0" applyFont="1" applyFill="1" applyBorder="1" applyAlignment="1">
      <alignment horizontal="center"/>
    </xf>
    <xf numFmtId="0" fontId="18" fillId="0" borderId="28" xfId="0" applyFont="1" applyBorder="1" applyAlignment="1" applyProtection="1">
      <alignment horizontal="center" vertical="center"/>
      <protection hidden="1"/>
    </xf>
    <xf numFmtId="0" fontId="18" fillId="0" borderId="17" xfId="0" applyFont="1" applyBorder="1" applyAlignment="1" applyProtection="1">
      <alignment horizontal="center" vertical="center"/>
      <protection hidden="1"/>
    </xf>
    <xf numFmtId="0" fontId="18" fillId="0" borderId="29" xfId="0" applyFont="1" applyBorder="1" applyAlignment="1" applyProtection="1">
      <alignment horizontal="center" vertical="center"/>
      <protection hidden="1"/>
    </xf>
    <xf numFmtId="0" fontId="16" fillId="10" borderId="5" xfId="0" applyFont="1" applyFill="1" applyBorder="1" applyAlignment="1">
      <alignment horizontal="right"/>
    </xf>
    <xf numFmtId="0" fontId="16" fillId="10" borderId="0" xfId="0" applyFont="1" applyFill="1" applyAlignment="1">
      <alignment horizontal="right"/>
    </xf>
    <xf numFmtId="0" fontId="16" fillId="10" borderId="2" xfId="0" applyFont="1" applyFill="1" applyBorder="1" applyAlignment="1">
      <alignment horizontal="right"/>
    </xf>
    <xf numFmtId="0" fontId="0" fillId="0" borderId="18" xfId="0" applyBorder="1" applyAlignment="1">
      <alignment horizontal="center"/>
    </xf>
    <xf numFmtId="0" fontId="0" fillId="0" borderId="16" xfId="0" applyBorder="1" applyAlignment="1">
      <alignment horizontal="center"/>
    </xf>
    <xf numFmtId="0" fontId="0" fillId="0" borderId="19" xfId="0" applyBorder="1" applyAlignment="1">
      <alignment horizontal="center"/>
    </xf>
    <xf numFmtId="0" fontId="9" fillId="7" borderId="5" xfId="0" applyFont="1" applyFill="1" applyBorder="1" applyAlignment="1" applyProtection="1">
      <alignment horizontal="right" vertical="center"/>
      <protection hidden="1"/>
    </xf>
    <xf numFmtId="0" fontId="9" fillId="7" borderId="0" xfId="0" applyFont="1" applyFill="1" applyAlignment="1" applyProtection="1">
      <alignment horizontal="right" vertical="center"/>
      <protection hidden="1"/>
    </xf>
    <xf numFmtId="0" fontId="9" fillId="7" borderId="2" xfId="0" applyFont="1" applyFill="1" applyBorder="1" applyAlignment="1" applyProtection="1">
      <alignment horizontal="right" vertical="center"/>
      <protection hidden="1"/>
    </xf>
    <xf numFmtId="0" fontId="0" fillId="0" borderId="0" xfId="0" applyAlignment="1">
      <alignment horizontal="right"/>
    </xf>
    <xf numFmtId="0" fontId="0" fillId="0" borderId="5" xfId="0" applyBorder="1" applyAlignment="1">
      <alignment horizontal="center" wrapText="1"/>
    </xf>
    <xf numFmtId="0" fontId="0" fillId="0" borderId="0" xfId="0" applyAlignment="1">
      <alignment horizontal="center" wrapText="1"/>
    </xf>
    <xf numFmtId="0" fontId="0" fillId="0" borderId="9" xfId="0" applyBorder="1" applyAlignment="1">
      <alignment horizontal="center" wrapText="1"/>
    </xf>
    <xf numFmtId="0" fontId="13" fillId="0" borderId="20"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0" fontId="13" fillId="0" borderId="21" xfId="0" applyFont="1" applyBorder="1" applyAlignment="1" applyProtection="1">
      <alignment horizontal="center" vertical="center" wrapText="1"/>
      <protection hidden="1"/>
    </xf>
    <xf numFmtId="0" fontId="13" fillId="0" borderId="1" xfId="0" applyFont="1" applyBorder="1" applyAlignment="1" applyProtection="1">
      <alignment horizontal="center" vertical="center" wrapText="1"/>
      <protection hidden="1"/>
    </xf>
    <xf numFmtId="0" fontId="4" fillId="7" borderId="5" xfId="0" applyFont="1" applyFill="1" applyBorder="1" applyAlignment="1">
      <alignment horizontal="center"/>
    </xf>
    <xf numFmtId="0" fontId="4" fillId="7" borderId="0" xfId="0" applyFont="1" applyFill="1" applyAlignment="1">
      <alignment horizontal="center"/>
    </xf>
    <xf numFmtId="0" fontId="4" fillId="7" borderId="9" xfId="0" applyFont="1" applyFill="1" applyBorder="1" applyAlignment="1">
      <alignment horizontal="center"/>
    </xf>
    <xf numFmtId="0" fontId="10" fillId="3" borderId="6" xfId="0" applyFont="1" applyFill="1" applyBorder="1" applyAlignment="1" applyProtection="1">
      <alignment horizontal="center" vertical="center"/>
      <protection hidden="1"/>
    </xf>
    <xf numFmtId="0" fontId="10" fillId="3" borderId="7" xfId="0" applyFont="1" applyFill="1" applyBorder="1" applyAlignment="1" applyProtection="1">
      <alignment horizontal="center" vertical="center"/>
      <protection hidden="1"/>
    </xf>
    <xf numFmtId="0" fontId="10" fillId="3" borderId="8" xfId="0" applyFont="1" applyFill="1" applyBorder="1" applyAlignment="1" applyProtection="1">
      <alignment horizontal="center" vertical="center"/>
      <protection hidden="1"/>
    </xf>
    <xf numFmtId="0" fontId="10" fillId="3" borderId="13" xfId="0" applyFont="1" applyFill="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hidden="1"/>
    </xf>
    <xf numFmtId="0" fontId="10" fillId="3" borderId="15" xfId="0" applyFont="1" applyFill="1" applyBorder="1" applyAlignment="1" applyProtection="1">
      <alignment horizontal="center" vertical="center"/>
      <protection hidden="1"/>
    </xf>
    <xf numFmtId="0" fontId="6" fillId="6" borderId="5" xfId="0" applyFont="1" applyFill="1" applyBorder="1" applyAlignment="1" applyProtection="1">
      <alignment horizontal="center" vertical="center"/>
      <protection hidden="1"/>
    </xf>
    <xf numFmtId="0" fontId="6" fillId="6" borderId="0" xfId="0" applyFont="1" applyFill="1" applyAlignment="1" applyProtection="1">
      <alignment horizontal="center" vertical="center"/>
      <protection hidden="1"/>
    </xf>
    <xf numFmtId="0" fontId="6" fillId="6" borderId="9" xfId="0" applyFont="1" applyFill="1" applyBorder="1" applyAlignment="1" applyProtection="1">
      <alignment horizontal="center" vertical="center"/>
      <protection hidden="1"/>
    </xf>
    <xf numFmtId="0" fontId="10" fillId="10" borderId="5" xfId="0" applyFont="1" applyFill="1" applyBorder="1" applyAlignment="1" applyProtection="1">
      <alignment horizontal="right" vertical="center"/>
      <protection hidden="1"/>
    </xf>
    <xf numFmtId="0" fontId="10" fillId="10" borderId="0" xfId="0" applyFont="1" applyFill="1" applyAlignment="1" applyProtection="1">
      <alignment horizontal="right" vertical="center"/>
      <protection hidden="1"/>
    </xf>
    <xf numFmtId="0" fontId="10" fillId="10" borderId="2" xfId="0" applyFont="1" applyFill="1" applyBorder="1" applyAlignment="1" applyProtection="1">
      <alignment horizontal="right" vertical="center"/>
      <protection hidden="1"/>
    </xf>
    <xf numFmtId="0" fontId="6" fillId="7" borderId="5" xfId="0" applyFont="1" applyFill="1" applyBorder="1" applyAlignment="1" applyProtection="1">
      <alignment horizontal="center" vertical="center"/>
      <protection hidden="1"/>
    </xf>
    <xf numFmtId="0" fontId="6" fillId="7" borderId="0" xfId="0" applyFont="1" applyFill="1" applyAlignment="1" applyProtection="1">
      <alignment horizontal="center" vertical="center"/>
      <protection hidden="1"/>
    </xf>
    <xf numFmtId="0" fontId="6" fillId="7" borderId="9" xfId="0" applyFont="1" applyFill="1" applyBorder="1" applyAlignment="1" applyProtection="1">
      <alignment horizontal="center" vertical="center"/>
      <protection hidden="1"/>
    </xf>
    <xf numFmtId="0" fontId="9" fillId="10" borderId="5" xfId="0" applyFont="1" applyFill="1" applyBorder="1" applyAlignment="1" applyProtection="1">
      <alignment horizontal="right" vertical="center"/>
      <protection hidden="1"/>
    </xf>
    <xf numFmtId="0" fontId="9" fillId="10" borderId="0" xfId="0" applyFont="1" applyFill="1" applyAlignment="1" applyProtection="1">
      <alignment horizontal="right" vertical="center"/>
      <protection hidden="1"/>
    </xf>
    <xf numFmtId="0" fontId="9" fillId="10" borderId="2" xfId="0" applyFont="1" applyFill="1" applyBorder="1" applyAlignment="1" applyProtection="1">
      <alignment horizontal="right" vertical="center"/>
      <protection hidden="1"/>
    </xf>
    <xf numFmtId="0" fontId="19" fillId="8" borderId="6" xfId="0" applyFont="1" applyFill="1" applyBorder="1" applyAlignment="1" applyProtection="1">
      <alignment horizontal="center" vertical="center" wrapText="1"/>
      <protection hidden="1"/>
    </xf>
    <xf numFmtId="0" fontId="19" fillId="8" borderId="7" xfId="0" applyFont="1" applyFill="1" applyBorder="1" applyAlignment="1" applyProtection="1">
      <alignment horizontal="center" vertical="center" wrapText="1"/>
      <protection hidden="1"/>
    </xf>
    <xf numFmtId="0" fontId="19" fillId="8" borderId="8" xfId="0" applyFont="1" applyFill="1" applyBorder="1" applyAlignment="1" applyProtection="1">
      <alignment horizontal="center" vertical="center" wrapText="1"/>
      <protection hidden="1"/>
    </xf>
    <xf numFmtId="0" fontId="19" fillId="8" borderId="5" xfId="0" applyFont="1" applyFill="1" applyBorder="1" applyAlignment="1" applyProtection="1">
      <alignment horizontal="center" vertical="center" wrapText="1"/>
      <protection hidden="1"/>
    </xf>
    <xf numFmtId="0" fontId="19" fillId="8" borderId="0" xfId="0" applyFont="1" applyFill="1" applyAlignment="1" applyProtection="1">
      <alignment horizontal="center" vertical="center" wrapText="1"/>
      <protection hidden="1"/>
    </xf>
    <xf numFmtId="0" fontId="19" fillId="8" borderId="9" xfId="0" applyFont="1" applyFill="1" applyBorder="1" applyAlignment="1" applyProtection="1">
      <alignment horizontal="center" vertical="center" wrapText="1"/>
      <protection hidden="1"/>
    </xf>
    <xf numFmtId="0" fontId="19" fillId="8" borderId="13" xfId="0" applyFont="1" applyFill="1" applyBorder="1" applyAlignment="1" applyProtection="1">
      <alignment horizontal="center" vertical="center" wrapText="1"/>
      <protection hidden="1"/>
    </xf>
    <xf numFmtId="0" fontId="19" fillId="8" borderId="14" xfId="0" applyFont="1" applyFill="1" applyBorder="1" applyAlignment="1" applyProtection="1">
      <alignment horizontal="center" vertical="center" wrapText="1"/>
      <protection hidden="1"/>
    </xf>
    <xf numFmtId="0" fontId="19" fillId="8" borderId="15" xfId="0" applyFont="1" applyFill="1" applyBorder="1" applyAlignment="1" applyProtection="1">
      <alignment horizontal="center" vertical="center" wrapText="1"/>
      <protection hidden="1"/>
    </xf>
    <xf numFmtId="0" fontId="22" fillId="0" borderId="5"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9" xfId="0" applyFont="1" applyBorder="1" applyAlignment="1" applyProtection="1">
      <alignment horizontal="center" vertical="center" wrapText="1"/>
      <protection hidden="1"/>
    </xf>
    <xf numFmtId="0" fontId="12" fillId="9" borderId="5" xfId="0" applyFont="1" applyFill="1" applyBorder="1" applyAlignment="1" applyProtection="1">
      <alignment horizontal="center" vertical="center"/>
      <protection hidden="1"/>
    </xf>
    <xf numFmtId="0" fontId="12" fillId="9" borderId="0" xfId="0" applyFont="1" applyFill="1" applyAlignment="1" applyProtection="1">
      <alignment horizontal="center" vertical="center"/>
      <protection hidden="1"/>
    </xf>
    <xf numFmtId="0" fontId="12" fillId="9" borderId="9" xfId="0" applyFont="1" applyFill="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29" fillId="2" borderId="5" xfId="0" applyFont="1" applyFill="1" applyBorder="1" applyAlignment="1" applyProtection="1">
      <alignment horizontal="center"/>
      <protection hidden="1"/>
    </xf>
    <xf numFmtId="0" fontId="29" fillId="2" borderId="0" xfId="0" applyFont="1" applyFill="1" applyAlignment="1" applyProtection="1">
      <alignment horizontal="center"/>
      <protection hidden="1"/>
    </xf>
    <xf numFmtId="0" fontId="29" fillId="2" borderId="9" xfId="0" applyFont="1" applyFill="1" applyBorder="1" applyAlignment="1" applyProtection="1">
      <alignment horizontal="center"/>
      <protection hidden="1"/>
    </xf>
    <xf numFmtId="0" fontId="21" fillId="0" borderId="0" xfId="0" applyFont="1" applyAlignment="1" applyProtection="1">
      <alignment horizontal="right"/>
      <protection hidden="1"/>
    </xf>
    <xf numFmtId="0" fontId="21" fillId="0" borderId="2" xfId="0" applyFont="1" applyBorder="1" applyAlignment="1" applyProtection="1">
      <alignment horizontal="right"/>
      <protection hidden="1"/>
    </xf>
    <xf numFmtId="0" fontId="26" fillId="2" borderId="5" xfId="0" applyFont="1" applyFill="1" applyBorder="1" applyAlignment="1" applyProtection="1">
      <alignment horizontal="center"/>
      <protection hidden="1"/>
    </xf>
    <xf numFmtId="0" fontId="26" fillId="2" borderId="0" xfId="0" applyFont="1" applyFill="1" applyAlignment="1" applyProtection="1">
      <alignment horizontal="center"/>
      <protection hidden="1"/>
    </xf>
    <xf numFmtId="0" fontId="26" fillId="2" borderId="9" xfId="0" applyFont="1" applyFill="1" applyBorder="1" applyAlignment="1" applyProtection="1">
      <alignment horizontal="center"/>
      <protection hidden="1"/>
    </xf>
    <xf numFmtId="0" fontId="12" fillId="13" borderId="6" xfId="0" applyFont="1" applyFill="1" applyBorder="1" applyAlignment="1" applyProtection="1">
      <alignment horizontal="center" vertical="center" wrapText="1"/>
      <protection hidden="1"/>
    </xf>
    <xf numFmtId="0" fontId="12" fillId="13" borderId="7" xfId="0" applyFont="1" applyFill="1" applyBorder="1" applyAlignment="1" applyProtection="1">
      <alignment horizontal="center" vertical="center" wrapText="1"/>
      <protection hidden="1"/>
    </xf>
    <xf numFmtId="0" fontId="12" fillId="13" borderId="8" xfId="0" applyFont="1" applyFill="1" applyBorder="1" applyAlignment="1" applyProtection="1">
      <alignment horizontal="center" vertical="center" wrapText="1"/>
      <protection hidden="1"/>
    </xf>
    <xf numFmtId="0" fontId="12" fillId="13" borderId="5" xfId="0" applyFont="1" applyFill="1" applyBorder="1" applyAlignment="1" applyProtection="1">
      <alignment horizontal="center" vertical="center" wrapText="1"/>
      <protection hidden="1"/>
    </xf>
    <xf numFmtId="0" fontId="12" fillId="13" borderId="0" xfId="0" applyFont="1" applyFill="1" applyAlignment="1" applyProtection="1">
      <alignment horizontal="center" vertical="center" wrapText="1"/>
      <protection hidden="1"/>
    </xf>
    <xf numFmtId="0" fontId="12" fillId="13" borderId="9" xfId="0" applyFont="1" applyFill="1" applyBorder="1" applyAlignment="1" applyProtection="1">
      <alignment horizontal="center" vertical="center" wrapText="1"/>
      <protection hidden="1"/>
    </xf>
    <xf numFmtId="0" fontId="12" fillId="13" borderId="13" xfId="0" applyFont="1" applyFill="1" applyBorder="1" applyAlignment="1" applyProtection="1">
      <alignment horizontal="center" vertical="center" wrapText="1"/>
      <protection hidden="1"/>
    </xf>
    <xf numFmtId="0" fontId="12" fillId="13" borderId="14" xfId="0" applyFont="1" applyFill="1" applyBorder="1" applyAlignment="1" applyProtection="1">
      <alignment horizontal="center" vertical="center" wrapText="1"/>
      <protection hidden="1"/>
    </xf>
    <xf numFmtId="0" fontId="12" fillId="13" borderId="15" xfId="0" applyFont="1" applyFill="1" applyBorder="1" applyAlignment="1" applyProtection="1">
      <alignment horizontal="center" vertical="center" wrapText="1"/>
      <protection hidden="1"/>
    </xf>
    <xf numFmtId="0" fontId="0" fillId="0" borderId="5" xfId="0" applyBorder="1" applyAlignment="1" applyProtection="1">
      <alignment horizontal="center"/>
      <protection hidden="1"/>
    </xf>
    <xf numFmtId="0" fontId="0" fillId="0" borderId="0" xfId="0" applyAlignment="1" applyProtection="1">
      <alignment horizontal="center"/>
      <protection hidden="1"/>
    </xf>
    <xf numFmtId="0" fontId="0" fillId="0" borderId="9" xfId="0" applyBorder="1" applyAlignment="1" applyProtection="1">
      <alignment horizontal="center"/>
      <protection hidden="1"/>
    </xf>
    <xf numFmtId="0" fontId="0" fillId="0" borderId="6" xfId="0" applyBorder="1" applyAlignment="1" applyProtection="1">
      <alignment horizontal="center"/>
      <protection hidden="1"/>
    </xf>
    <xf numFmtId="0" fontId="0" fillId="0" borderId="7" xfId="0" applyBorder="1" applyAlignment="1" applyProtection="1">
      <alignment horizontal="center"/>
      <protection hidden="1"/>
    </xf>
    <xf numFmtId="0" fontId="0" fillId="0" borderId="8" xfId="0" applyBorder="1" applyAlignment="1" applyProtection="1">
      <alignment horizontal="center"/>
      <protection hidden="1"/>
    </xf>
    <xf numFmtId="0" fontId="21" fillId="12" borderId="5" xfId="0" applyFont="1" applyFill="1" applyBorder="1" applyAlignment="1" applyProtection="1">
      <alignment horizontal="right"/>
      <protection hidden="1"/>
    </xf>
    <xf numFmtId="0" fontId="21" fillId="12" borderId="0" xfId="0" applyFont="1" applyFill="1" applyAlignment="1" applyProtection="1">
      <alignment horizontal="right"/>
      <protection hidden="1"/>
    </xf>
    <xf numFmtId="0" fontId="28" fillId="0" borderId="16" xfId="0" applyFont="1" applyBorder="1" applyAlignment="1" applyProtection="1">
      <alignment horizontal="center" vertical="center"/>
      <protection hidden="1"/>
    </xf>
    <xf numFmtId="0" fontId="28" fillId="0" borderId="19" xfId="0" applyFont="1" applyBorder="1" applyAlignment="1" applyProtection="1">
      <alignment horizontal="center" vertical="center"/>
      <protection hidden="1"/>
    </xf>
    <xf numFmtId="0" fontId="9" fillId="7" borderId="5" xfId="0" applyFont="1" applyFill="1" applyBorder="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9" fillId="7" borderId="9" xfId="0" applyFont="1" applyFill="1" applyBorder="1" applyAlignment="1" applyProtection="1">
      <alignment horizontal="center" vertical="center"/>
      <protection hidden="1"/>
    </xf>
    <xf numFmtId="0" fontId="21" fillId="10" borderId="5" xfId="0" applyFont="1" applyFill="1" applyBorder="1" applyAlignment="1" applyProtection="1">
      <alignment horizontal="right"/>
      <protection hidden="1"/>
    </xf>
    <xf numFmtId="0" fontId="21" fillId="10" borderId="0" xfId="0" applyFont="1" applyFill="1" applyAlignment="1" applyProtection="1">
      <alignment horizontal="right"/>
      <protection hidden="1"/>
    </xf>
  </cellXfs>
  <cellStyles count="1">
    <cellStyle name="Normal" xfId="0" builtinId="0"/>
  </cellStyles>
  <dxfs count="0"/>
  <tableStyles count="0" defaultTableStyle="TableStyleMedium2" defaultPivotStyle="PivotStyleMedium9"/>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5"/>
  <sheetViews>
    <sheetView tabSelected="1" topLeftCell="A6" workbookViewId="0">
      <selection activeCell="G9" sqref="G9"/>
    </sheetView>
  </sheetViews>
  <sheetFormatPr baseColWidth="10" defaultColWidth="9.140625" defaultRowHeight="15" x14ac:dyDescent="0.25"/>
  <cols>
    <col min="1" max="1" width="7.7109375" customWidth="1"/>
    <col min="2" max="2" width="10.7109375" customWidth="1"/>
    <col min="3" max="3" width="14.7109375" customWidth="1"/>
    <col min="4" max="5" width="15.7109375" customWidth="1"/>
    <col min="6" max="6" width="18.7109375" customWidth="1"/>
    <col min="7" max="10" width="15.7109375" customWidth="1"/>
  </cols>
  <sheetData>
    <row r="1" spans="1:8" ht="15.75" thickTop="1" x14ac:dyDescent="0.25">
      <c r="A1" s="93" t="s">
        <v>26</v>
      </c>
      <c r="B1" s="94"/>
      <c r="C1" s="94"/>
      <c r="D1" s="94"/>
      <c r="E1" s="94"/>
      <c r="F1" s="94"/>
      <c r="G1" s="95"/>
    </row>
    <row r="2" spans="1:8" ht="15.75" thickBot="1" x14ac:dyDescent="0.3">
      <c r="A2" s="96"/>
      <c r="B2" s="97"/>
      <c r="C2" s="97"/>
      <c r="D2" s="97"/>
      <c r="E2" s="97"/>
      <c r="F2" s="97"/>
      <c r="G2" s="98"/>
    </row>
    <row r="3" spans="1:8" ht="15" customHeight="1" thickTop="1" x14ac:dyDescent="0.25">
      <c r="A3" s="111" t="s">
        <v>19</v>
      </c>
      <c r="B3" s="112"/>
      <c r="C3" s="112"/>
      <c r="D3" s="112"/>
      <c r="E3" s="112"/>
      <c r="F3" s="112"/>
      <c r="G3" s="113"/>
    </row>
    <row r="4" spans="1:8" ht="15" customHeight="1" x14ac:dyDescent="0.25">
      <c r="A4" s="114"/>
      <c r="B4" s="115"/>
      <c r="C4" s="115"/>
      <c r="D4" s="115"/>
      <c r="E4" s="115"/>
      <c r="F4" s="115"/>
      <c r="G4" s="116"/>
    </row>
    <row r="5" spans="1:8" ht="15.75" thickBot="1" x14ac:dyDescent="0.3">
      <c r="A5" s="117"/>
      <c r="B5" s="118"/>
      <c r="C5" s="118"/>
      <c r="D5" s="118"/>
      <c r="E5" s="118"/>
      <c r="F5" s="118"/>
      <c r="G5" s="119"/>
    </row>
    <row r="6" spans="1:8" ht="15.75" thickTop="1" x14ac:dyDescent="0.25">
      <c r="A6" s="120" t="s">
        <v>16</v>
      </c>
      <c r="B6" s="121"/>
      <c r="C6" s="121"/>
      <c r="D6" s="121"/>
      <c r="E6" s="121"/>
      <c r="F6" s="121"/>
      <c r="G6" s="122"/>
    </row>
    <row r="7" spans="1:8" ht="18.95" customHeight="1" x14ac:dyDescent="0.25">
      <c r="A7" s="123" t="s">
        <v>8</v>
      </c>
      <c r="B7" s="124"/>
      <c r="C7" s="124"/>
      <c r="D7" s="124"/>
      <c r="E7" s="124"/>
      <c r="F7" s="124"/>
      <c r="G7" s="125"/>
    </row>
    <row r="8" spans="1:8" ht="15.75" x14ac:dyDescent="0.25">
      <c r="A8" s="126"/>
      <c r="B8" s="127"/>
      <c r="C8" s="127"/>
      <c r="D8" s="127"/>
      <c r="E8" s="127"/>
      <c r="F8" s="127"/>
      <c r="G8" s="128"/>
    </row>
    <row r="9" spans="1:8" ht="15.75" x14ac:dyDescent="0.25">
      <c r="A9" s="64" t="s">
        <v>14</v>
      </c>
      <c r="B9" s="65"/>
      <c r="C9" s="65"/>
      <c r="D9" s="65"/>
      <c r="E9" s="65"/>
      <c r="F9" s="66"/>
      <c r="G9" s="8">
        <v>4</v>
      </c>
    </row>
    <row r="10" spans="1:8" ht="15.75" x14ac:dyDescent="0.25">
      <c r="A10" s="102" t="s">
        <v>23</v>
      </c>
      <c r="B10" s="103"/>
      <c r="C10" s="103"/>
      <c r="D10" s="103"/>
      <c r="E10" s="103"/>
      <c r="F10" s="104"/>
      <c r="G10" s="35">
        <v>195</v>
      </c>
    </row>
    <row r="11" spans="1:8" ht="15.75" x14ac:dyDescent="0.25">
      <c r="A11" s="64" t="s">
        <v>4</v>
      </c>
      <c r="B11" s="65"/>
      <c r="C11" s="65"/>
      <c r="D11" s="65"/>
      <c r="E11" s="65"/>
      <c r="F11" s="66"/>
      <c r="G11" s="9">
        <v>464</v>
      </c>
    </row>
    <row r="12" spans="1:8" ht="15.75" x14ac:dyDescent="0.25">
      <c r="A12" s="64" t="s">
        <v>5</v>
      </c>
      <c r="B12" s="65"/>
      <c r="C12" s="65"/>
      <c r="D12" s="65"/>
      <c r="E12" s="65"/>
      <c r="F12" s="66"/>
      <c r="G12" s="9">
        <v>77</v>
      </c>
    </row>
    <row r="13" spans="1:8" ht="15.75" x14ac:dyDescent="0.25">
      <c r="A13" s="64" t="s">
        <v>6</v>
      </c>
      <c r="B13" s="65"/>
      <c r="C13" s="65"/>
      <c r="D13" s="65"/>
      <c r="E13" s="65"/>
      <c r="F13" s="66"/>
      <c r="G13" s="9">
        <v>100</v>
      </c>
      <c r="H13" s="7"/>
    </row>
    <row r="14" spans="1:8" ht="15.75" x14ac:dyDescent="0.25">
      <c r="A14" s="64" t="s">
        <v>28</v>
      </c>
      <c r="B14" s="65"/>
      <c r="C14" s="65"/>
      <c r="D14" s="65"/>
      <c r="E14" s="65"/>
      <c r="F14" s="66"/>
      <c r="G14" s="9"/>
      <c r="H14" s="7"/>
    </row>
    <row r="15" spans="1:8" ht="15.75" x14ac:dyDescent="0.25">
      <c r="A15" s="64" t="s">
        <v>29</v>
      </c>
      <c r="B15" s="65"/>
      <c r="C15" s="65"/>
      <c r="D15" s="65"/>
      <c r="E15" s="65"/>
      <c r="F15" s="66"/>
      <c r="G15" s="9"/>
      <c r="H15" s="7"/>
    </row>
    <row r="16" spans="1:8" ht="15.75" x14ac:dyDescent="0.25">
      <c r="A16" s="102" t="s">
        <v>12</v>
      </c>
      <c r="B16" s="103"/>
      <c r="C16" s="103"/>
      <c r="D16" s="103"/>
      <c r="E16" s="103"/>
      <c r="F16" s="104"/>
      <c r="G16" s="32">
        <f>G11+G12+G13+G14+G15</f>
        <v>641</v>
      </c>
    </row>
    <row r="17" spans="1:18" ht="15.75" x14ac:dyDescent="0.25">
      <c r="A17" s="105"/>
      <c r="B17" s="106"/>
      <c r="C17" s="106"/>
      <c r="D17" s="106"/>
      <c r="E17" s="106"/>
      <c r="F17" s="106"/>
      <c r="G17" s="107"/>
    </row>
    <row r="18" spans="1:18" ht="15.75" x14ac:dyDescent="0.25">
      <c r="A18" s="79" t="s">
        <v>10</v>
      </c>
      <c r="B18" s="80"/>
      <c r="C18" s="80"/>
      <c r="D18" s="80"/>
      <c r="E18" s="80"/>
      <c r="F18" s="81"/>
      <c r="G18" s="33">
        <v>4.8499999999999996</v>
      </c>
    </row>
    <row r="19" spans="1:18" ht="15.75" x14ac:dyDescent="0.25">
      <c r="A19" s="79" t="s">
        <v>40</v>
      </c>
      <c r="B19" s="80"/>
      <c r="C19" s="80"/>
      <c r="D19" s="80"/>
      <c r="E19" s="80"/>
      <c r="F19" s="81"/>
      <c r="G19" s="34">
        <f>(G16-G15-G14)/G10</f>
        <v>3.287179487179487</v>
      </c>
    </row>
    <row r="20" spans="1:18" ht="15.75" x14ac:dyDescent="0.25">
      <c r="A20" s="108" t="s">
        <v>24</v>
      </c>
      <c r="B20" s="109"/>
      <c r="C20" s="109"/>
      <c r="D20" s="109"/>
      <c r="E20" s="109"/>
      <c r="F20" s="110"/>
      <c r="G20" s="34">
        <f>IF((G16-G14-G15)/G10&gt;8,8,(G16-G14-G15)/G10)</f>
        <v>3.287179487179487</v>
      </c>
      <c r="H20" s="7"/>
    </row>
    <row r="21" spans="1:18" ht="15.75" x14ac:dyDescent="0.25">
      <c r="A21" s="99"/>
      <c r="B21" s="100"/>
      <c r="C21" s="100"/>
      <c r="D21" s="100"/>
      <c r="E21" s="100"/>
      <c r="F21" s="100"/>
      <c r="G21" s="101"/>
      <c r="H21" s="42"/>
    </row>
    <row r="22" spans="1:18" ht="18.95" customHeight="1" x14ac:dyDescent="0.3">
      <c r="A22" s="67" t="s">
        <v>7</v>
      </c>
      <c r="B22" s="68"/>
      <c r="C22" s="68"/>
      <c r="D22" s="68"/>
      <c r="E22" s="68"/>
      <c r="F22" s="68"/>
      <c r="G22" s="69"/>
      <c r="H22" s="42"/>
    </row>
    <row r="23" spans="1:18" ht="18.75" x14ac:dyDescent="0.3">
      <c r="A23" s="90"/>
      <c r="B23" s="91"/>
      <c r="C23" s="91"/>
      <c r="D23" s="91"/>
      <c r="E23" s="91"/>
      <c r="F23" s="91"/>
      <c r="G23" s="92"/>
      <c r="H23" s="42"/>
    </row>
    <row r="24" spans="1:18" ht="15" customHeight="1" x14ac:dyDescent="0.25">
      <c r="A24" s="73" t="s">
        <v>25</v>
      </c>
      <c r="B24" s="74"/>
      <c r="C24" s="74"/>
      <c r="D24" s="74"/>
      <c r="E24" s="74"/>
      <c r="F24" s="75"/>
      <c r="G24" s="36">
        <v>2800</v>
      </c>
      <c r="H24" s="42"/>
      <c r="Q24" s="2"/>
      <c r="R24" s="2"/>
    </row>
    <row r="25" spans="1:18" ht="15.75" thickBot="1" x14ac:dyDescent="0.3">
      <c r="A25" s="83"/>
      <c r="B25" s="84"/>
      <c r="C25" s="84"/>
      <c r="D25" s="84"/>
      <c r="E25" s="84"/>
      <c r="F25" s="84"/>
      <c r="G25" s="85"/>
    </row>
    <row r="26" spans="1:18" ht="45" customHeight="1" thickTop="1" x14ac:dyDescent="0.25">
      <c r="A26" s="86" t="s">
        <v>0</v>
      </c>
      <c r="B26" s="88" t="s">
        <v>13</v>
      </c>
      <c r="C26" s="21" t="s">
        <v>15</v>
      </c>
      <c r="D26" s="22" t="s">
        <v>17</v>
      </c>
      <c r="E26" s="23" t="s">
        <v>18</v>
      </c>
      <c r="F26" s="24" t="s">
        <v>9</v>
      </c>
      <c r="G26" s="31" t="s">
        <v>3</v>
      </c>
      <c r="I26" s="1"/>
      <c r="J26" s="1"/>
    </row>
    <row r="27" spans="1:18" ht="60" customHeight="1" x14ac:dyDescent="0.25">
      <c r="A27" s="87"/>
      <c r="B27" s="89"/>
      <c r="C27" s="19" t="s">
        <v>22</v>
      </c>
      <c r="D27" s="17" t="s">
        <v>20</v>
      </c>
      <c r="E27" s="20" t="s">
        <v>21</v>
      </c>
      <c r="F27" s="17" t="s">
        <v>11</v>
      </c>
      <c r="G27" s="18" t="s">
        <v>39</v>
      </c>
    </row>
    <row r="28" spans="1:18" x14ac:dyDescent="0.25">
      <c r="A28" s="10">
        <v>1</v>
      </c>
      <c r="B28" s="11">
        <v>6.1899999999999997E-2</v>
      </c>
      <c r="C28" s="12">
        <f>G20/G18*B28</f>
        <v>4.1953899021940258E-2</v>
      </c>
      <c r="D28" s="37">
        <f>G24*C28%</f>
        <v>1.1747091726143273</v>
      </c>
      <c r="E28" s="13">
        <f>(G20-D28)*G10</f>
        <v>411.93171134020616</v>
      </c>
      <c r="F28" s="14">
        <f>G16-E28</f>
        <v>229.06828865979384</v>
      </c>
      <c r="G28" s="15">
        <f>F28/2</f>
        <v>114.53414432989692</v>
      </c>
      <c r="J28" s="3"/>
    </row>
    <row r="29" spans="1:18" x14ac:dyDescent="0.25">
      <c r="A29" s="10">
        <v>2</v>
      </c>
      <c r="B29" s="11">
        <v>5.16E-2</v>
      </c>
      <c r="C29" s="12">
        <f>G20/G18*B29</f>
        <v>3.4972878667724028E-2</v>
      </c>
      <c r="D29" s="38">
        <f>G24*C29%</f>
        <v>0.97924060269627278</v>
      </c>
      <c r="E29" s="13">
        <f>(G20-D29)*G10</f>
        <v>450.04808247422676</v>
      </c>
      <c r="F29" s="14">
        <f>G16-E29</f>
        <v>190.95191752577324</v>
      </c>
      <c r="G29" s="15">
        <f>F29/2</f>
        <v>95.47595876288662</v>
      </c>
      <c r="J29" s="4"/>
    </row>
    <row r="30" spans="1:18" x14ac:dyDescent="0.25">
      <c r="A30" s="10">
        <v>3</v>
      </c>
      <c r="B30" s="11">
        <v>4.1300000000000003E-2</v>
      </c>
      <c r="C30" s="12">
        <f>G20/G18*B30</f>
        <v>2.7991858313507801E-2</v>
      </c>
      <c r="D30" s="38">
        <f>G24*C30%</f>
        <v>0.7837720327782185</v>
      </c>
      <c r="E30" s="13">
        <f>(G20-D30)*G10</f>
        <v>488.16445360824741</v>
      </c>
      <c r="F30" s="14">
        <f>G16-E30</f>
        <v>152.83554639175259</v>
      </c>
      <c r="G30" s="15">
        <f>F30/2</f>
        <v>76.417773195876293</v>
      </c>
      <c r="J30" s="4"/>
    </row>
    <row r="31" spans="1:18" x14ac:dyDescent="0.25">
      <c r="A31" s="16" t="s">
        <v>1</v>
      </c>
      <c r="B31" s="11">
        <v>3.1E-2</v>
      </c>
      <c r="C31" s="12">
        <f>G20/G18*B31</f>
        <v>2.1010837959291567E-2</v>
      </c>
      <c r="D31" s="38">
        <f>G24*C31%</f>
        <v>0.58830346286016388</v>
      </c>
      <c r="E31" s="13">
        <f>(G20-D31)*G10</f>
        <v>526.28082474226801</v>
      </c>
      <c r="F31" s="14">
        <f>G16-E31</f>
        <v>114.71917525773199</v>
      </c>
      <c r="G31" s="15">
        <f>F31/2</f>
        <v>57.359587628865995</v>
      </c>
      <c r="J31" s="4"/>
    </row>
    <row r="32" spans="1:18" ht="15.75" thickBot="1" x14ac:dyDescent="0.3">
      <c r="A32" s="25" t="s">
        <v>2</v>
      </c>
      <c r="B32" s="26">
        <v>2.06E-2</v>
      </c>
      <c r="C32" s="27">
        <f>G20/G18*B32</f>
        <v>1.3962040708432462E-2</v>
      </c>
      <c r="D32" s="39">
        <f>G24*C32%</f>
        <v>0.39093713983610895</v>
      </c>
      <c r="E32" s="28">
        <f>(G20-D32)*G10</f>
        <v>564.76725773195869</v>
      </c>
      <c r="F32" s="29">
        <f>G16-E32</f>
        <v>76.232742268041306</v>
      </c>
      <c r="G32" s="30">
        <f>F32/2</f>
        <v>38.116371134020653</v>
      </c>
      <c r="J32" s="5"/>
    </row>
    <row r="33" spans="1:10" ht="16.5" thickTop="1" thickBot="1" x14ac:dyDescent="0.3">
      <c r="A33" s="76"/>
      <c r="B33" s="77"/>
      <c r="C33" s="77"/>
      <c r="D33" s="77"/>
      <c r="E33" s="77"/>
      <c r="F33" s="77"/>
      <c r="G33" s="78"/>
    </row>
    <row r="34" spans="1:10" ht="16.5" thickTop="1" thickBot="1" x14ac:dyDescent="0.3">
      <c r="A34" s="70" t="s">
        <v>27</v>
      </c>
      <c r="B34" s="71"/>
      <c r="C34" s="71"/>
      <c r="D34" s="71"/>
      <c r="E34" s="71"/>
      <c r="F34" s="71"/>
      <c r="G34" s="72"/>
      <c r="H34" s="82"/>
      <c r="I34" s="82"/>
      <c r="J34" s="6"/>
    </row>
    <row r="35" spans="1:10" ht="15.75" thickTop="1" x14ac:dyDescent="0.25"/>
  </sheetData>
  <sheetProtection algorithmName="SHA-512" hashValue="vdgI1LIQATl6pZoRwY3v5tOUaRzFRN64YE/gTNwmamvk0aAyOycxfQL1w89BaZYRwLEw+eE2P9SKIe/OzAq9Zg==" saltValue="MCrhf4/cGnMM26V2qqvn7Q==" spinCount="100000" sheet="1" objects="1" scenarios="1"/>
  <mergeCells count="27">
    <mergeCell ref="A1:G2"/>
    <mergeCell ref="A21:G21"/>
    <mergeCell ref="A9:F9"/>
    <mergeCell ref="A10:F10"/>
    <mergeCell ref="A11:F11"/>
    <mergeCell ref="A12:F12"/>
    <mergeCell ref="A13:F13"/>
    <mergeCell ref="A16:F16"/>
    <mergeCell ref="A17:G17"/>
    <mergeCell ref="A18:F18"/>
    <mergeCell ref="A20:F20"/>
    <mergeCell ref="A3:G5"/>
    <mergeCell ref="A6:G6"/>
    <mergeCell ref="A7:G7"/>
    <mergeCell ref="A8:G8"/>
    <mergeCell ref="A14:F14"/>
    <mergeCell ref="H34:I34"/>
    <mergeCell ref="A25:G25"/>
    <mergeCell ref="A26:A27"/>
    <mergeCell ref="B26:B27"/>
    <mergeCell ref="A23:G23"/>
    <mergeCell ref="A15:F15"/>
    <mergeCell ref="A22:G22"/>
    <mergeCell ref="A34:G34"/>
    <mergeCell ref="A24:F24"/>
    <mergeCell ref="A33:G33"/>
    <mergeCell ref="A19:F19"/>
  </mergeCells>
  <pageMargins left="0.19685039370078741" right="0.19685039370078741" top="0.74803149606299213" bottom="0.74803149606299213" header="0.31496062992125984" footer="0.31496062992125984"/>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80FE4-0F3D-486F-B57C-6249B268A4AC}">
  <dimension ref="A1:M26"/>
  <sheetViews>
    <sheetView workbookViewId="0">
      <selection sqref="A1:G2"/>
    </sheetView>
  </sheetViews>
  <sheetFormatPr baseColWidth="10" defaultRowHeight="15" x14ac:dyDescent="0.25"/>
  <cols>
    <col min="1" max="7" width="14.7109375" customWidth="1"/>
  </cols>
  <sheetData>
    <row r="1" spans="1:13" ht="15.75" thickTop="1" x14ac:dyDescent="0.25">
      <c r="A1" s="93" t="s">
        <v>26</v>
      </c>
      <c r="B1" s="94"/>
      <c r="C1" s="94"/>
      <c r="D1" s="94"/>
      <c r="E1" s="94"/>
      <c r="F1" s="94"/>
      <c r="G1" s="95"/>
    </row>
    <row r="2" spans="1:13" ht="15.75" thickBot="1" x14ac:dyDescent="0.3">
      <c r="A2" s="96"/>
      <c r="B2" s="97"/>
      <c r="C2" s="97"/>
      <c r="D2" s="97"/>
      <c r="E2" s="97"/>
      <c r="F2" s="97"/>
      <c r="G2" s="98"/>
    </row>
    <row r="3" spans="1:13" ht="15.75" customHeight="1" thickTop="1" x14ac:dyDescent="0.25">
      <c r="A3" s="137" t="s">
        <v>36</v>
      </c>
      <c r="B3" s="138"/>
      <c r="C3" s="138"/>
      <c r="D3" s="138"/>
      <c r="E3" s="138"/>
      <c r="F3" s="138"/>
      <c r="G3" s="139"/>
    </row>
    <row r="4" spans="1:13" x14ac:dyDescent="0.25">
      <c r="A4" s="140"/>
      <c r="B4" s="141"/>
      <c r="C4" s="141"/>
      <c r="D4" s="141"/>
      <c r="E4" s="141"/>
      <c r="F4" s="141"/>
      <c r="G4" s="142"/>
    </row>
    <row r="5" spans="1:13" ht="15.75" thickBot="1" x14ac:dyDescent="0.3">
      <c r="A5" s="143"/>
      <c r="B5" s="144"/>
      <c r="C5" s="144"/>
      <c r="D5" s="144"/>
      <c r="E5" s="144"/>
      <c r="F5" s="144"/>
      <c r="G5" s="145"/>
    </row>
    <row r="6" spans="1:13" ht="15.75" thickTop="1" x14ac:dyDescent="0.25">
      <c r="A6" s="149"/>
      <c r="B6" s="150"/>
      <c r="C6" s="150"/>
      <c r="D6" s="150"/>
      <c r="E6" s="150"/>
      <c r="F6" s="150"/>
      <c r="G6" s="151"/>
    </row>
    <row r="7" spans="1:13" ht="15.75" x14ac:dyDescent="0.25">
      <c r="A7" s="102" t="s">
        <v>23</v>
      </c>
      <c r="B7" s="103"/>
      <c r="C7" s="103"/>
      <c r="D7" s="103"/>
      <c r="E7" s="103"/>
      <c r="F7" s="104"/>
      <c r="G7" s="60">
        <f>'Simulateur CMG'!G10</f>
        <v>195</v>
      </c>
    </row>
    <row r="8" spans="1:13" x14ac:dyDescent="0.25">
      <c r="A8" s="146"/>
      <c r="B8" s="147"/>
      <c r="C8" s="147"/>
      <c r="D8" s="147"/>
      <c r="E8" s="147"/>
      <c r="F8" s="147"/>
      <c r="G8" s="148"/>
    </row>
    <row r="9" spans="1:13" ht="15.75" x14ac:dyDescent="0.25">
      <c r="A9" s="102" t="s">
        <v>12</v>
      </c>
      <c r="B9" s="103"/>
      <c r="C9" s="103"/>
      <c r="D9" s="103"/>
      <c r="E9" s="103"/>
      <c r="F9" s="104"/>
      <c r="G9" s="34">
        <f>'Simulateur CMG'!G16</f>
        <v>641</v>
      </c>
    </row>
    <row r="10" spans="1:13" x14ac:dyDescent="0.25">
      <c r="A10" s="46"/>
      <c r="B10" s="47"/>
      <c r="C10" s="47"/>
      <c r="D10" s="47"/>
      <c r="E10" s="47"/>
      <c r="F10" s="47"/>
      <c r="G10" s="48"/>
    </row>
    <row r="11" spans="1:13" ht="15.75" x14ac:dyDescent="0.25">
      <c r="A11" s="108" t="s">
        <v>34</v>
      </c>
      <c r="B11" s="109"/>
      <c r="C11" s="109"/>
      <c r="D11" s="109"/>
      <c r="E11" s="109"/>
      <c r="F11" s="110"/>
      <c r="G11" s="34">
        <f>'Simulateur CMG'!G19</f>
        <v>3.287179487179487</v>
      </c>
      <c r="I11" s="62"/>
      <c r="J11" s="62"/>
      <c r="K11" s="62"/>
      <c r="L11" s="62"/>
      <c r="M11" s="62"/>
    </row>
    <row r="12" spans="1:13" ht="15.75" customHeight="1" x14ac:dyDescent="0.25">
      <c r="A12" s="156"/>
      <c r="B12" s="157"/>
      <c r="C12" s="157"/>
      <c r="D12" s="157"/>
      <c r="E12" s="157"/>
      <c r="F12" s="157"/>
      <c r="G12" s="158"/>
    </row>
    <row r="13" spans="1:13" ht="15.75" x14ac:dyDescent="0.25">
      <c r="A13" s="108" t="s">
        <v>33</v>
      </c>
      <c r="B13" s="109"/>
      <c r="C13" s="109"/>
      <c r="D13" s="109"/>
      <c r="E13" s="109"/>
      <c r="F13" s="110"/>
      <c r="G13" s="61">
        <f>MAX(G11-8,0)</f>
        <v>0</v>
      </c>
    </row>
    <row r="14" spans="1:13" ht="15.75" x14ac:dyDescent="0.25">
      <c r="A14" s="40"/>
      <c r="B14" s="41"/>
      <c r="C14" s="41"/>
      <c r="D14" s="41"/>
      <c r="E14" s="41"/>
      <c r="F14" s="41"/>
      <c r="G14" s="49"/>
      <c r="H14" s="7"/>
      <c r="I14" s="7"/>
    </row>
    <row r="15" spans="1:13" ht="15.75" x14ac:dyDescent="0.25">
      <c r="A15" s="159" t="s">
        <v>32</v>
      </c>
      <c r="B15" s="160"/>
      <c r="C15" s="160"/>
      <c r="D15" s="160"/>
      <c r="E15" s="160"/>
      <c r="F15" s="160"/>
      <c r="G15" s="50">
        <f>G7*8</f>
        <v>1560</v>
      </c>
      <c r="H15" s="7"/>
      <c r="I15" s="7"/>
    </row>
    <row r="16" spans="1:13" x14ac:dyDescent="0.25">
      <c r="A16" s="146"/>
      <c r="B16" s="147"/>
      <c r="C16" s="147"/>
      <c r="D16" s="147"/>
      <c r="E16" s="147"/>
      <c r="F16" s="147"/>
      <c r="G16" s="148"/>
    </row>
    <row r="17" spans="1:8" ht="15.75" x14ac:dyDescent="0.25">
      <c r="A17" s="152" t="s">
        <v>35</v>
      </c>
      <c r="B17" s="153"/>
      <c r="C17" s="153"/>
      <c r="D17" s="153"/>
      <c r="E17" s="153"/>
      <c r="F17" s="153"/>
      <c r="G17" s="50">
        <f>G7*G13</f>
        <v>0</v>
      </c>
    </row>
    <row r="18" spans="1:8" ht="15.75" x14ac:dyDescent="0.25">
      <c r="A18" s="57"/>
      <c r="B18" s="58"/>
      <c r="C18" s="58"/>
      <c r="D18" s="58"/>
      <c r="E18" s="58"/>
      <c r="F18" s="58"/>
      <c r="G18" s="59"/>
    </row>
    <row r="19" spans="1:8" ht="18.75" x14ac:dyDescent="0.3">
      <c r="A19" s="134" t="s">
        <v>37</v>
      </c>
      <c r="B19" s="135"/>
      <c r="C19" s="135"/>
      <c r="D19" s="135"/>
      <c r="E19" s="135"/>
      <c r="F19" s="135"/>
      <c r="G19" s="136"/>
    </row>
    <row r="20" spans="1:8" ht="12" customHeight="1" x14ac:dyDescent="0.25">
      <c r="A20" s="129" t="s">
        <v>38</v>
      </c>
      <c r="B20" s="130"/>
      <c r="C20" s="130"/>
      <c r="D20" s="130"/>
      <c r="E20" s="130"/>
      <c r="F20" s="130"/>
      <c r="G20" s="131"/>
    </row>
    <row r="21" spans="1:8" ht="15.75" x14ac:dyDescent="0.25">
      <c r="A21" s="54"/>
      <c r="B21" s="55"/>
      <c r="C21" s="55"/>
      <c r="D21" s="147"/>
      <c r="E21" s="147"/>
      <c r="F21" s="147"/>
      <c r="G21" s="148"/>
    </row>
    <row r="22" spans="1:8" ht="15.75" x14ac:dyDescent="0.25">
      <c r="A22" s="43">
        <v>0.78120000000000001</v>
      </c>
      <c r="B22" s="44">
        <f>G17/A22</f>
        <v>0</v>
      </c>
      <c r="C22" s="45">
        <v>0.43459999999999999</v>
      </c>
      <c r="D22" s="51" t="s">
        <v>30</v>
      </c>
      <c r="E22" s="51"/>
      <c r="F22" s="52"/>
      <c r="G22" s="50">
        <f>B22*C22</f>
        <v>0</v>
      </c>
      <c r="H22" s="63"/>
    </row>
    <row r="23" spans="1:8" ht="15.75" x14ac:dyDescent="0.25">
      <c r="A23" s="43">
        <v>0.76819999999999999</v>
      </c>
      <c r="B23" s="44">
        <f>G17/A23</f>
        <v>0</v>
      </c>
      <c r="C23" s="45">
        <v>0.43459999999999999</v>
      </c>
      <c r="D23" s="132" t="s">
        <v>31</v>
      </c>
      <c r="E23" s="132"/>
      <c r="F23" s="133"/>
      <c r="G23" s="50">
        <f>B23*C23</f>
        <v>0</v>
      </c>
    </row>
    <row r="24" spans="1:8" ht="16.5" thickBot="1" x14ac:dyDescent="0.3">
      <c r="A24" s="56"/>
      <c r="B24" s="53"/>
      <c r="C24" s="154"/>
      <c r="D24" s="154"/>
      <c r="E24" s="154"/>
      <c r="F24" s="154"/>
      <c r="G24" s="155"/>
    </row>
    <row r="25" spans="1:8" ht="16.5" thickTop="1" thickBot="1" x14ac:dyDescent="0.3">
      <c r="A25" s="70" t="s">
        <v>27</v>
      </c>
      <c r="B25" s="71"/>
      <c r="C25" s="71"/>
      <c r="D25" s="71"/>
      <c r="E25" s="71"/>
      <c r="F25" s="71"/>
      <c r="G25" s="72"/>
    </row>
    <row r="26" spans="1:8" ht="15.75" thickTop="1" x14ac:dyDescent="0.25"/>
  </sheetData>
  <sheetProtection algorithmName="SHA-512" hashValue="s50fGABs0tmP4EKrkTsgOvmnqUhf6UmlrWV6RZzK/HkDkg2pd0xgaGCuZ+rmPgRrjMxV/RFjL8PqNRJXwAyJWQ==" saltValue="sbS0rut5vc27Ee3TbROQxQ==" spinCount="100000" sheet="1" objects="1" scenarios="1"/>
  <mergeCells count="18">
    <mergeCell ref="A9:F9"/>
    <mergeCell ref="A15:F15"/>
    <mergeCell ref="A20:G20"/>
    <mergeCell ref="D23:F23"/>
    <mergeCell ref="A25:G25"/>
    <mergeCell ref="A19:G19"/>
    <mergeCell ref="A1:G2"/>
    <mergeCell ref="A3:G5"/>
    <mergeCell ref="A7:F7"/>
    <mergeCell ref="A11:F11"/>
    <mergeCell ref="A8:G8"/>
    <mergeCell ref="A6:G6"/>
    <mergeCell ref="A17:F17"/>
    <mergeCell ref="A16:G16"/>
    <mergeCell ref="A13:F13"/>
    <mergeCell ref="C24:G24"/>
    <mergeCell ref="D21:G21"/>
    <mergeCell ref="A12:G1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Simulateur CMG</vt:lpstr>
      <vt:lpstr>Simulateur Cotisations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2026-01-22T09:54:17Z</dcterms:modified>
</cp:coreProperties>
</file>